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20" windowWidth="20052" windowHeight="9192"/>
  </bookViews>
  <sheets>
    <sheet name="Foglio1" sheetId="1" r:id="rId1"/>
  </sheets>
  <calcPr calcId="124519"/>
</workbook>
</file>

<file path=xl/calcChain.xml><?xml version="1.0" encoding="utf-8"?>
<calcChain xmlns="http://schemas.openxmlformats.org/spreadsheetml/2006/main">
  <c r="B17" i="1"/>
  <c r="B8"/>
  <c r="B47"/>
  <c r="B41"/>
  <c r="B15"/>
  <c r="B16" s="1"/>
  <c r="B21"/>
  <c r="B19"/>
  <c r="B23" l="1"/>
  <c r="B25" s="1"/>
  <c r="B24"/>
  <c r="B26" s="1"/>
  <c r="B22"/>
  <c r="B28" s="1"/>
  <c r="B30" s="1"/>
  <c r="B27" l="1"/>
  <c r="B33" s="1"/>
  <c r="B32" l="1"/>
  <c r="B31"/>
  <c r="B38"/>
  <c r="B39" s="1"/>
  <c r="B43" l="1"/>
  <c r="B44"/>
  <c r="B45" l="1"/>
  <c r="A48" l="1"/>
  <c r="A42"/>
  <c r="B42"/>
  <c r="B48" s="1"/>
  <c r="B49" s="1"/>
  <c r="B50" s="1"/>
</calcChain>
</file>

<file path=xl/sharedStrings.xml><?xml version="1.0" encoding="utf-8"?>
<sst xmlns="http://schemas.openxmlformats.org/spreadsheetml/2006/main" count="89" uniqueCount="50">
  <si>
    <t>Kwh</t>
  </si>
  <si>
    <t>Costo energia elettrica in fascia F1</t>
  </si>
  <si>
    <t>Costo energia elettrica in fascia F2</t>
  </si>
  <si>
    <t>Percentuale costo accise,dispacciamento,varie</t>
  </si>
  <si>
    <t>€</t>
  </si>
  <si>
    <t>%</t>
  </si>
  <si>
    <t>Rendimento caldaia</t>
  </si>
  <si>
    <t>Potere calorifero combustibile</t>
  </si>
  <si>
    <t>COP pompa di calore</t>
  </si>
  <si>
    <t>Consumo energia per attività domenstica</t>
  </si>
  <si>
    <t>Costo energia prelevata fascia F1</t>
  </si>
  <si>
    <t>Costo energia prelevata fascia F2-F3</t>
  </si>
  <si>
    <t>Costo totale energia elettrica</t>
  </si>
  <si>
    <t>Spesa annua energia elettrica</t>
  </si>
  <si>
    <t>Prezzo combustibile</t>
  </si>
  <si>
    <t>Controvalore combustibile</t>
  </si>
  <si>
    <t>U.M.</t>
  </si>
  <si>
    <t>Kwh/U.M.</t>
  </si>
  <si>
    <t>€/U.M.</t>
  </si>
  <si>
    <t>VALORE</t>
  </si>
  <si>
    <t>DESCRIZIONE</t>
  </si>
  <si>
    <t>Energia elettrica disponibile per acquisto in fascia F2-F3</t>
  </si>
  <si>
    <t>Energia termica per riscaldamento in F1</t>
  </si>
  <si>
    <t>Fabbisogno energia termica totale</t>
  </si>
  <si>
    <t>Energia termica prodotta da PDC in F2-F3</t>
  </si>
  <si>
    <t>Risparmio annuo</t>
  </si>
  <si>
    <t>Eventuale ricavo vendita energia elettrica</t>
  </si>
  <si>
    <t>Eventuale energia termica avanzata per sovraproduzione PDC</t>
  </si>
  <si>
    <t>Spesa annua per riscaldamento con caldaia</t>
  </si>
  <si>
    <t>Eventuale spesa per copertura fabbisogno termico con PDC in F2-F3</t>
  </si>
  <si>
    <t>Eventuale energia termica con PDC in F1</t>
  </si>
  <si>
    <t>VALUTAZIONE ENERGIA CON IMPIANTO FOTOVOLTAICO</t>
  </si>
  <si>
    <t>Energia prodotta/anno da impianto fotovoltaico</t>
  </si>
  <si>
    <t>Prezzo medio energia immessa con SSP</t>
  </si>
  <si>
    <t>Ricavo da conguaglio SSP</t>
  </si>
  <si>
    <t>VALUTAZIONE ECONOMICA INSTALLAZIONE POMPA DI CALORE</t>
  </si>
  <si>
    <t>Risparmio netto annuo</t>
  </si>
  <si>
    <t>By Jekterm</t>
  </si>
  <si>
    <t>Consumo energia elettrica fascia F1</t>
  </si>
  <si>
    <t>Consumo energia elettrica fascia F2-F3</t>
  </si>
  <si>
    <t>Energia elettrica autoconsumata fascia F1</t>
  </si>
  <si>
    <t>Energia elettrica autoconsumata fascia F2</t>
  </si>
  <si>
    <t>Totale energia elettrica autoconsumata</t>
  </si>
  <si>
    <t>Energia elettrica prelevata in fascia F1</t>
  </si>
  <si>
    <t>Energia elettrica prelevata in fascia F2-F3</t>
  </si>
  <si>
    <t>Energia elettrica immessa in rete</t>
  </si>
  <si>
    <t>Consumi in fascia F1 in base produzione impianto FV</t>
  </si>
  <si>
    <t>Autoconsumo in fascia F1 in base produzione impianto FV</t>
  </si>
  <si>
    <t>Autoconsumo in fascia F2 in base produzione impianto FV</t>
  </si>
  <si>
    <t>Ripartizione consumi      F1=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</si>
</sst>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0A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0" borderId="0" xfId="0" applyNumberForma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1" fontId="0" fillId="0" borderId="1" xfId="0" applyNumberFormat="1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2" fontId="0" fillId="0" borderId="1" xfId="0" applyNumberFormat="1" applyBorder="1" applyAlignment="1">
      <alignment vertical="center"/>
    </xf>
    <xf numFmtId="2" fontId="0" fillId="0" borderId="0" xfId="0" applyNumberFormat="1" applyAlignment="1">
      <alignment vertical="center"/>
    </xf>
    <xf numFmtId="2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5" xfId="0" applyBorder="1" applyAlignment="1">
      <alignment vertical="center"/>
    </xf>
    <xf numFmtId="2" fontId="0" fillId="0" borderId="5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2" fontId="0" fillId="0" borderId="0" xfId="0" applyNumberFormat="1" applyBorder="1" applyAlignment="1">
      <alignment vertical="center"/>
    </xf>
    <xf numFmtId="1" fontId="0" fillId="0" borderId="1" xfId="0" applyNumberFormat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1" fillId="4" borderId="1" xfId="0" applyNumberFormat="1" applyFont="1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BF0AF"/>
      <color rgb="FFFDF8D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2"/>
  <sheetViews>
    <sheetView tabSelected="1" workbookViewId="0">
      <selection activeCell="B4" sqref="B4"/>
    </sheetView>
  </sheetViews>
  <sheetFormatPr defaultColWidth="11.6640625" defaultRowHeight="17.399999999999999" customHeight="1"/>
  <cols>
    <col min="1" max="1" width="62.77734375" style="2" customWidth="1"/>
    <col min="2" max="2" width="15.5546875" style="2" customWidth="1"/>
    <col min="3" max="3" width="11.6640625" style="2"/>
  </cols>
  <sheetData>
    <row r="1" spans="1:3" ht="17.399999999999999" customHeight="1">
      <c r="A1" s="18" t="s">
        <v>31</v>
      </c>
      <c r="B1" s="19"/>
      <c r="C1" s="20"/>
    </row>
    <row r="3" spans="1:3" ht="17.399999999999999" customHeight="1">
      <c r="A3" s="3" t="s">
        <v>20</v>
      </c>
      <c r="B3" s="3" t="s">
        <v>19</v>
      </c>
      <c r="C3" s="3" t="s">
        <v>16</v>
      </c>
    </row>
    <row r="4" spans="1:3" ht="17.399999999999999" customHeight="1">
      <c r="A4" s="3" t="s">
        <v>32</v>
      </c>
      <c r="B4" s="5">
        <v>6000</v>
      </c>
      <c r="C4" s="3" t="s">
        <v>0</v>
      </c>
    </row>
    <row r="5" spans="1:3" ht="17.399999999999999" customHeight="1">
      <c r="A5" s="3" t="s">
        <v>1</v>
      </c>
      <c r="B5" s="5">
        <v>0.113</v>
      </c>
      <c r="C5" s="3" t="s">
        <v>4</v>
      </c>
    </row>
    <row r="6" spans="1:3" ht="17.399999999999999" customHeight="1">
      <c r="A6" s="3" t="s">
        <v>2</v>
      </c>
      <c r="B6" s="5">
        <v>4.2999999999999997E-2</v>
      </c>
      <c r="C6" s="3" t="s">
        <v>4</v>
      </c>
    </row>
    <row r="7" spans="1:3" ht="17.399999999999999" customHeight="1">
      <c r="A7" s="3" t="s">
        <v>3</v>
      </c>
      <c r="B7" s="5">
        <v>120</v>
      </c>
      <c r="C7" s="3" t="s">
        <v>5</v>
      </c>
    </row>
    <row r="8" spans="1:3" ht="17.399999999999999" hidden="1" customHeight="1">
      <c r="A8" s="3" t="s">
        <v>3</v>
      </c>
      <c r="B8" s="7">
        <f>100+B7</f>
        <v>220</v>
      </c>
      <c r="C8" s="3" t="s">
        <v>5</v>
      </c>
    </row>
    <row r="9" spans="1:3" ht="17.399999999999999" customHeight="1">
      <c r="A9" s="3" t="s">
        <v>6</v>
      </c>
      <c r="B9" s="5">
        <v>100</v>
      </c>
      <c r="C9" s="3" t="s">
        <v>5</v>
      </c>
    </row>
    <row r="10" spans="1:3" ht="17.399999999999999" customHeight="1">
      <c r="A10" s="3" t="s">
        <v>7</v>
      </c>
      <c r="B10" s="5">
        <v>9.6</v>
      </c>
      <c r="C10" s="3" t="s">
        <v>17</v>
      </c>
    </row>
    <row r="11" spans="1:3" ht="17.399999999999999" customHeight="1">
      <c r="A11" s="3" t="s">
        <v>14</v>
      </c>
      <c r="B11" s="5">
        <v>0.75</v>
      </c>
      <c r="C11" s="3" t="s">
        <v>18</v>
      </c>
    </row>
    <row r="12" spans="1:3" ht="17.399999999999999" customHeight="1">
      <c r="A12" s="3" t="s">
        <v>8</v>
      </c>
      <c r="B12" s="5">
        <v>3.5</v>
      </c>
      <c r="C12" s="3"/>
    </row>
    <row r="13" spans="1:3" ht="17.399999999999999" customHeight="1">
      <c r="A13" s="3" t="s">
        <v>9</v>
      </c>
      <c r="B13" s="5">
        <v>2700</v>
      </c>
      <c r="C13" s="3" t="s">
        <v>0</v>
      </c>
    </row>
    <row r="14" spans="1:3" ht="17.399999999999999" customHeight="1">
      <c r="A14" s="3" t="s">
        <v>46</v>
      </c>
      <c r="B14" s="5">
        <v>15</v>
      </c>
      <c r="C14" s="3" t="s">
        <v>5</v>
      </c>
    </row>
    <row r="15" spans="1:3" ht="17.399999999999999" customHeight="1">
      <c r="A15" s="3" t="s">
        <v>38</v>
      </c>
      <c r="B15" s="4">
        <f>B4*B14/100</f>
        <v>900</v>
      </c>
      <c r="C15" s="3" t="s">
        <v>0</v>
      </c>
    </row>
    <row r="16" spans="1:3" ht="17.399999999999999" customHeight="1">
      <c r="A16" s="3" t="s">
        <v>39</v>
      </c>
      <c r="B16" s="4">
        <f>B13-B15</f>
        <v>1800</v>
      </c>
      <c r="C16" s="3" t="s">
        <v>0</v>
      </c>
    </row>
    <row r="17" spans="1:3" ht="17.399999999999999" customHeight="1">
      <c r="A17" s="3" t="s">
        <v>49</v>
      </c>
      <c r="B17" s="21">
        <f>B15*100/B13</f>
        <v>33.333333333333336</v>
      </c>
      <c r="C17" s="3" t="s">
        <v>5</v>
      </c>
    </row>
    <row r="18" spans="1:3" ht="17.399999999999999" customHeight="1">
      <c r="A18" s="3" t="s">
        <v>47</v>
      </c>
      <c r="B18" s="5">
        <v>8</v>
      </c>
      <c r="C18" s="3" t="s">
        <v>5</v>
      </c>
    </row>
    <row r="19" spans="1:3" ht="17.399999999999999" customHeight="1">
      <c r="A19" s="3" t="s">
        <v>40</v>
      </c>
      <c r="B19" s="3">
        <f>B4*B18/100</f>
        <v>480</v>
      </c>
      <c r="C19" s="3" t="s">
        <v>0</v>
      </c>
    </row>
    <row r="20" spans="1:3" ht="17.399999999999999" customHeight="1">
      <c r="A20" s="3" t="s">
        <v>48</v>
      </c>
      <c r="B20" s="5">
        <v>7</v>
      </c>
      <c r="C20" s="3" t="s">
        <v>5</v>
      </c>
    </row>
    <row r="21" spans="1:3" ht="17.399999999999999" customHeight="1">
      <c r="A21" s="3" t="s">
        <v>41</v>
      </c>
      <c r="B21" s="6">
        <f>B4*B20/100</f>
        <v>420</v>
      </c>
      <c r="C21" s="3" t="s">
        <v>0</v>
      </c>
    </row>
    <row r="22" spans="1:3" ht="17.399999999999999" customHeight="1">
      <c r="A22" s="3" t="s">
        <v>42</v>
      </c>
      <c r="B22" s="7">
        <f>B19+B21</f>
        <v>900</v>
      </c>
      <c r="C22" s="3" t="s">
        <v>0</v>
      </c>
    </row>
    <row r="23" spans="1:3" ht="17.399999999999999" customHeight="1">
      <c r="A23" s="3" t="s">
        <v>43</v>
      </c>
      <c r="B23" s="7">
        <f>B15-B19</f>
        <v>420</v>
      </c>
      <c r="C23" s="3" t="s">
        <v>0</v>
      </c>
    </row>
    <row r="24" spans="1:3" ht="17.399999999999999" customHeight="1">
      <c r="A24" s="3" t="s">
        <v>44</v>
      </c>
      <c r="B24" s="7">
        <f>B16-B21</f>
        <v>1380</v>
      </c>
      <c r="C24" s="3" t="s">
        <v>0</v>
      </c>
    </row>
    <row r="25" spans="1:3" ht="17.399999999999999" hidden="1" customHeight="1">
      <c r="A25" s="3" t="s">
        <v>10</v>
      </c>
      <c r="B25" s="7">
        <f>B23*(B5*B8/100)</f>
        <v>104.41199999999999</v>
      </c>
      <c r="C25" s="3" t="s">
        <v>4</v>
      </c>
    </row>
    <row r="26" spans="1:3" ht="17.399999999999999" hidden="1" customHeight="1">
      <c r="A26" s="3" t="s">
        <v>11</v>
      </c>
      <c r="B26" s="7">
        <f>B24*B6*B8/100</f>
        <v>130.548</v>
      </c>
      <c r="C26" s="3" t="s">
        <v>4</v>
      </c>
    </row>
    <row r="27" spans="1:3" ht="17.399999999999999" hidden="1" customHeight="1">
      <c r="A27" s="3" t="s">
        <v>12</v>
      </c>
      <c r="B27" s="7">
        <f>B25+B26</f>
        <v>234.95999999999998</v>
      </c>
      <c r="C27" s="3" t="s">
        <v>4</v>
      </c>
    </row>
    <row r="28" spans="1:3" ht="17.399999999999999" customHeight="1">
      <c r="A28" s="3" t="s">
        <v>45</v>
      </c>
      <c r="B28" s="3">
        <f>B4-B22</f>
        <v>5100</v>
      </c>
      <c r="C28" s="3" t="s">
        <v>0</v>
      </c>
    </row>
    <row r="29" spans="1:3" ht="17.399999999999999" customHeight="1">
      <c r="A29" s="3" t="s">
        <v>33</v>
      </c>
      <c r="B29" s="5">
        <v>0.10299999999999999</v>
      </c>
      <c r="C29" s="3" t="s">
        <v>4</v>
      </c>
    </row>
    <row r="30" spans="1:3" ht="17.399999999999999" hidden="1" customHeight="1">
      <c r="A30" s="3" t="s">
        <v>34</v>
      </c>
      <c r="B30" s="3">
        <f>B28*B29</f>
        <v>525.29999999999995</v>
      </c>
      <c r="C30" s="3" t="s">
        <v>4</v>
      </c>
    </row>
    <row r="31" spans="1:3" ht="17.399999999999999" customHeight="1">
      <c r="A31" s="3" t="s">
        <v>13</v>
      </c>
      <c r="B31" s="11">
        <f>IF(B27&lt;B30,0,B27-B30)</f>
        <v>0</v>
      </c>
      <c r="C31" s="3" t="s">
        <v>4</v>
      </c>
    </row>
    <row r="32" spans="1:3" ht="17.399999999999999" customHeight="1">
      <c r="A32" s="3" t="s">
        <v>26</v>
      </c>
      <c r="B32" s="3">
        <f>IF(B30&lt;B27,0,B30-B27)</f>
        <v>290.33999999999997</v>
      </c>
      <c r="C32" s="3" t="s">
        <v>4</v>
      </c>
    </row>
    <row r="33" spans="1:5" ht="17.399999999999999" hidden="1" customHeight="1">
      <c r="A33" s="12" t="s">
        <v>21</v>
      </c>
      <c r="B33" s="13">
        <f>IF(B30&gt;B27,(B30-B27)/(B6*B8/100),0)</f>
        <v>3069.1331923890066</v>
      </c>
      <c r="C33" s="12" t="s">
        <v>0</v>
      </c>
    </row>
    <row r="34" spans="1:5" ht="17.399999999999999" customHeight="1">
      <c r="A34" s="14"/>
      <c r="B34" s="15"/>
      <c r="C34" s="14"/>
    </row>
    <row r="35" spans="1:5" ht="17.399999999999999" customHeight="1">
      <c r="A35" s="18" t="s">
        <v>35</v>
      </c>
      <c r="B35" s="19"/>
      <c r="C35" s="20"/>
    </row>
    <row r="36" spans="1:5" ht="17.399999999999999" customHeight="1">
      <c r="A36" s="14"/>
      <c r="B36" s="15"/>
      <c r="C36" s="14"/>
    </row>
    <row r="37" spans="1:5" ht="17.399999999999999" customHeight="1">
      <c r="A37" s="3" t="s">
        <v>23</v>
      </c>
      <c r="B37" s="5">
        <v>12000</v>
      </c>
      <c r="C37" s="3" t="s">
        <v>0</v>
      </c>
    </row>
    <row r="38" spans="1:5" ht="17.399999999999999" hidden="1" customHeight="1">
      <c r="A38" s="3" t="s">
        <v>24</v>
      </c>
      <c r="B38" s="8">
        <f>B33*B12</f>
        <v>10741.966173361523</v>
      </c>
      <c r="C38" s="3" t="s">
        <v>0</v>
      </c>
    </row>
    <row r="39" spans="1:5" ht="17.399999999999999" hidden="1" customHeight="1">
      <c r="A39" s="3" t="s">
        <v>15</v>
      </c>
      <c r="B39" s="8">
        <f>B38/B10/B9*100*B11</f>
        <v>839.21610729386896</v>
      </c>
      <c r="C39" s="3" t="s">
        <v>4</v>
      </c>
    </row>
    <row r="40" spans="1:5" ht="17.399999999999999" customHeight="1">
      <c r="A40" s="3" t="s">
        <v>22</v>
      </c>
      <c r="B40" s="5">
        <v>25</v>
      </c>
      <c r="C40" s="3" t="s">
        <v>5</v>
      </c>
    </row>
    <row r="41" spans="1:5" ht="17.399999999999999" customHeight="1">
      <c r="A41" s="3" t="s">
        <v>22</v>
      </c>
      <c r="B41" s="3">
        <f>B37*B40/100</f>
        <v>3000</v>
      </c>
      <c r="C41" s="3" t="s">
        <v>0</v>
      </c>
    </row>
    <row r="42" spans="1:5" ht="17.399999999999999" hidden="1" customHeight="1">
      <c r="A42" s="3" t="str">
        <f>IF(B45&lt;=0,"Costo combustibile per copertura fascia F1 con caldaia","Costo combustibile per copertura fascia F1 con caldaia e PDC")</f>
        <v>Costo combustibile per copertura fascia F1 con caldaia e PDC</v>
      </c>
      <c r="B42" s="8">
        <f>IF(B45&lt;=0,B41/B10/B9*100,(B41-B45)/B10/B9*100)</f>
        <v>243.45082461786006</v>
      </c>
      <c r="C42" s="3" t="s">
        <v>4</v>
      </c>
    </row>
    <row r="43" spans="1:5" ht="17.399999999999999" customHeight="1">
      <c r="A43" s="3" t="s">
        <v>29</v>
      </c>
      <c r="B43" s="10">
        <f>IF((B37-B41-B38)&lt;0,0,(B37-B41-B38)/B12*B6*B8/100)</f>
        <v>0</v>
      </c>
      <c r="C43" s="3" t="s">
        <v>4</v>
      </c>
    </row>
    <row r="44" spans="1:5" ht="17.399999999999999" hidden="1" customHeight="1">
      <c r="A44" s="3" t="s">
        <v>27</v>
      </c>
      <c r="B44" s="8">
        <f>IF((B37-B41-B38)&lt;=0,(B37-B38-B41)*-1,0)</f>
        <v>1741.966173361523</v>
      </c>
      <c r="C44" s="3" t="s">
        <v>0</v>
      </c>
    </row>
    <row r="45" spans="1:5" ht="17.399999999999999" hidden="1" customHeight="1">
      <c r="A45" s="3" t="s">
        <v>30</v>
      </c>
      <c r="B45" s="8">
        <f>IF(B44&lt;=0,0,((((B32-(B33-(B44/B12))*B6*B8/100)))/B5/B8*100)*B12)</f>
        <v>662.87208366854327</v>
      </c>
      <c r="C45" s="3" t="s">
        <v>0</v>
      </c>
    </row>
    <row r="46" spans="1:5" ht="17.399999999999999" customHeight="1">
      <c r="E46" s="1"/>
    </row>
    <row r="47" spans="1:5" ht="17.399999999999999" customHeight="1">
      <c r="A47" s="3" t="s">
        <v>28</v>
      </c>
      <c r="B47" s="16">
        <f>B37/B10/B9*100</f>
        <v>1250</v>
      </c>
      <c r="C47" s="3" t="s">
        <v>4</v>
      </c>
    </row>
    <row r="48" spans="1:5" ht="17.399999999999999" customHeight="1">
      <c r="A48" s="3" t="str">
        <f>IF(B45&lt;=0,"Spesa annua combustibile con caldaia in F1 + PDC in F2-F3","Spesa annua combustibile con caldaia in F1 + PDC in F1-F2-F3")</f>
        <v>Spesa annua combustibile con caldaia in F1 + PDC in F1-F2-F3</v>
      </c>
      <c r="B48" s="16">
        <f>B42+B43</f>
        <v>243.45082461786006</v>
      </c>
      <c r="C48" s="3" t="s">
        <v>4</v>
      </c>
    </row>
    <row r="49" spans="1:3" ht="17.399999999999999" hidden="1" customHeight="1">
      <c r="A49" s="3" t="s">
        <v>25</v>
      </c>
      <c r="B49" s="10">
        <f>B47-B48</f>
        <v>1006.54917538214</v>
      </c>
      <c r="C49" s="3" t="s">
        <v>4</v>
      </c>
    </row>
    <row r="50" spans="1:3" ht="17.399999999999999" customHeight="1">
      <c r="A50" s="3" t="s">
        <v>36</v>
      </c>
      <c r="B50" s="17">
        <f>B49-B32</f>
        <v>716.20917538214007</v>
      </c>
      <c r="C50" s="3" t="s">
        <v>4</v>
      </c>
    </row>
    <row r="52" spans="1:3" ht="17.399999999999999" customHeight="1">
      <c r="B52" s="9"/>
      <c r="C52" s="2" t="s">
        <v>37</v>
      </c>
    </row>
  </sheetData>
  <sheetProtection password="F3D6" sheet="1" objects="1" scenarios="1" selectLockedCells="1"/>
  <mergeCells count="2">
    <mergeCell ref="A1:C1"/>
    <mergeCell ref="A35:C35"/>
  </mergeCells>
  <printOptions horizontalCentered="1" verticalCentered="1"/>
  <pageMargins left="0.70866141732283472" right="0.70866141732283472" top="0.35433070866141736" bottom="0.35433070866141736" header="0" footer="0"/>
  <pageSetup paperSize="9" scale="9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</dc:creator>
  <cp:lastModifiedBy>Diego</cp:lastModifiedBy>
  <cp:lastPrinted>2010-07-24T15:03:31Z</cp:lastPrinted>
  <dcterms:created xsi:type="dcterms:W3CDTF">2010-07-24T08:45:08Z</dcterms:created>
  <dcterms:modified xsi:type="dcterms:W3CDTF">2010-07-24T19:52:44Z</dcterms:modified>
</cp:coreProperties>
</file>